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6860" windowHeight="16440" activeTab="0"/>
  </bookViews>
  <sheets>
    <sheet name="C-FWFK" sheetId="1" r:id="rId1"/>
    <sheet name="C-FBTZ" sheetId="2" r:id="rId2"/>
    <sheet name="Env data" sheetId="3" r:id="rId3"/>
  </sheets>
  <definedNames>
    <definedName name="_xlnm.Print_Area" localSheetId="1">'C-FBTZ'!$A$1:$I$34</definedName>
  </definedNames>
  <calcPr fullCalcOnLoad="1"/>
</workbook>
</file>

<file path=xl/sharedStrings.xml><?xml version="1.0" encoding="utf-8"?>
<sst xmlns="http://schemas.openxmlformats.org/spreadsheetml/2006/main" count="38" uniqueCount="22">
  <si>
    <t>Weight</t>
  </si>
  <si>
    <t>Arm</t>
  </si>
  <si>
    <t>Moment</t>
  </si>
  <si>
    <t>(lb)</t>
  </si>
  <si>
    <t>(inches)</t>
  </si>
  <si>
    <t>(In-lb)</t>
  </si>
  <si>
    <t>Pilot</t>
  </si>
  <si>
    <t>Front Pax</t>
  </si>
  <si>
    <t>Zero Fuel</t>
  </si>
  <si>
    <t>Piper Cherokee 140              C-FBTZ</t>
  </si>
  <si>
    <t>Empty</t>
  </si>
  <si>
    <t>Fuel (USg)</t>
  </si>
  <si>
    <t>Normal</t>
  </si>
  <si>
    <t>Utility</t>
  </si>
  <si>
    <t>Take-off</t>
  </si>
  <si>
    <t>Take-Off</t>
  </si>
  <si>
    <t>Landing</t>
  </si>
  <si>
    <t>Baggage Area 1</t>
  </si>
  <si>
    <t>Baggage Area 2</t>
  </si>
  <si>
    <t>Front Passenger</t>
  </si>
  <si>
    <t>Rear Passengers</t>
  </si>
  <si>
    <t>Fuel Burn (USg)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</si>
</sst>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h:mm;@"/>
    <numFmt numFmtId="175" formatCode="_-* #,##0.0_-;\-* #,##0.0_-;_-* &quot;-&quot;?_-;_-@_-"/>
    <numFmt numFmtId="176" formatCode="_(* #,##0.0_);_(* \(#,##0.0\);_(* &quot;-&quot;??_);_(@_)"/>
    <numFmt numFmtId="177" formatCode="_(* #,##0_);_(* \(#,##0\);_(* &quot;-&quot;??_);_(@_)"/>
    <numFmt numFmtId="178" formatCode="#,##0.0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u val="singleAccounting"/>
      <sz val="12"/>
      <color indexed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10"/>
      <name val="Arial"/>
      <family val="0"/>
    </font>
    <font>
      <u val="single"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0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0" borderId="6" applyNumberFormat="0" applyFill="0" applyAlignment="0" applyProtection="0"/>
    <xf numFmtId="0" fontId="43" fillId="28" borderId="0" applyNumberFormat="0" applyBorder="0" applyAlignment="0" applyProtection="0"/>
    <xf numFmtId="0" fontId="0" fillId="29" borderId="7" applyNumberFormat="0" applyFont="0" applyAlignment="0" applyProtection="0"/>
    <xf numFmtId="0" fontId="44" fillId="24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172" fontId="4" fillId="0" borderId="10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10" xfId="0" applyNumberFormat="1" applyFont="1" applyBorder="1" applyAlignment="1">
      <alignment/>
    </xf>
    <xf numFmtId="3" fontId="7" fillId="0" borderId="0" xfId="0" applyNumberFormat="1" applyFont="1" applyAlignment="1" quotePrefix="1">
      <alignment horizontal="center"/>
    </xf>
    <xf numFmtId="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7" fontId="4" fillId="0" borderId="0" xfId="42" applyNumberFormat="1" applyFont="1" applyAlignment="1">
      <alignment horizontal="center"/>
    </xf>
    <xf numFmtId="177" fontId="4" fillId="0" borderId="0" xfId="42" applyNumberFormat="1" applyFont="1" applyAlignment="1">
      <alignment/>
    </xf>
    <xf numFmtId="177" fontId="6" fillId="0" borderId="0" xfId="42" applyNumberFormat="1" applyFont="1" applyAlignment="1">
      <alignment horizontal="center"/>
    </xf>
    <xf numFmtId="177" fontId="6" fillId="0" borderId="0" xfId="42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0" xfId="0" applyNumberFormat="1" applyFont="1" applyBorder="1" applyAlignment="1">
      <alignment/>
    </xf>
    <xf numFmtId="2" fontId="5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2" fontId="12" fillId="30" borderId="11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172" fontId="1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41"/>
          <c:w val="0.948"/>
          <c:h val="0.83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data'!$B$5:$B$10</c:f>
              <c:numCache>
                <c:ptCount val="6"/>
                <c:pt idx="0">
                  <c:v>84</c:v>
                </c:pt>
                <c:pt idx="1">
                  <c:v>84</c:v>
                </c:pt>
                <c:pt idx="2">
                  <c:v>85.9</c:v>
                </c:pt>
                <c:pt idx="3">
                  <c:v>88.4</c:v>
                </c:pt>
                <c:pt idx="4">
                  <c:v>95.9</c:v>
                </c:pt>
                <c:pt idx="5">
                  <c:v>95.9</c:v>
                </c:pt>
              </c:numCache>
            </c:numRef>
          </c:xVal>
          <c:yVal>
            <c:numRef>
              <c:f>'Env data'!$C$5:$C$10</c:f>
              <c:numCache>
                <c:ptCount val="6"/>
                <c:pt idx="0">
                  <c:v>0</c:v>
                </c:pt>
                <c:pt idx="1">
                  <c:v>1650</c:v>
                </c:pt>
                <c:pt idx="2">
                  <c:v>1980</c:v>
                </c:pt>
                <c:pt idx="3">
                  <c:v>2150</c:v>
                </c:pt>
                <c:pt idx="4">
                  <c:v>2150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Utility Category</c:v>
          </c:tx>
          <c:spPr>
            <a:ln w="25400">
              <a:solidFill>
                <a:srgbClr val="9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data'!$F$5:$F$9</c:f>
              <c:numCache>
                <c:ptCount val="5"/>
                <c:pt idx="0">
                  <c:v>84</c:v>
                </c:pt>
                <c:pt idx="1">
                  <c:v>84</c:v>
                </c:pt>
                <c:pt idx="2">
                  <c:v>85.75</c:v>
                </c:pt>
                <c:pt idx="3">
                  <c:v>86.5</c:v>
                </c:pt>
                <c:pt idx="4">
                  <c:v>86.5</c:v>
                </c:pt>
              </c:numCache>
            </c:numRef>
          </c:xVal>
          <c:yVal>
            <c:numRef>
              <c:f>'Env data'!$G$5:$G$9</c:f>
              <c:numCache>
                <c:ptCount val="5"/>
                <c:pt idx="0">
                  <c:v>0</c:v>
                </c:pt>
                <c:pt idx="1">
                  <c:v>1650</c:v>
                </c:pt>
                <c:pt idx="2">
                  <c:v>1950</c:v>
                </c:pt>
                <c:pt idx="3">
                  <c:v>1950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'C-FWFK'!$A$12</c:f>
              <c:strCache>
                <c:ptCount val="1"/>
                <c:pt idx="0">
                  <c:v>Take-Off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'C-FWFK'!$D$12</c:f>
              <c:numCache/>
            </c:numRef>
          </c:xVal>
          <c:yVal>
            <c:numRef>
              <c:f>'C-FWFK'!$C$12</c:f>
              <c:numCache/>
            </c:numRef>
          </c:yVal>
          <c:smooth val="0"/>
        </c:ser>
        <c:ser>
          <c:idx val="2"/>
          <c:order val="3"/>
          <c:tx>
            <c:strRef>
              <c:f>'C-FWFK'!$A$10</c:f>
              <c:strCache>
                <c:ptCount val="1"/>
                <c:pt idx="0">
                  <c:v>Zero Fuel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'C-FWFK'!$D$10</c:f>
              <c:numCache/>
            </c:numRef>
          </c:xVal>
          <c:yVal>
            <c:numRef>
              <c:f>'C-FWFK'!$C$10</c:f>
              <c:numCache/>
            </c:numRef>
          </c:yVal>
          <c:smooth val="0"/>
        </c:ser>
        <c:ser>
          <c:idx val="4"/>
          <c:order val="4"/>
          <c:tx>
            <c:strRef>
              <c:f>'C-FWFK'!$A$14</c:f>
              <c:strCache>
                <c:ptCount val="1"/>
                <c:pt idx="0">
                  <c:v>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'C-FWFK'!$D$14</c:f>
              <c:numCache/>
            </c:numRef>
          </c:xVal>
          <c:yVal>
            <c:numRef>
              <c:f>'C-FWFK'!$C$14</c:f>
              <c:numCache/>
            </c:numRef>
          </c:yVal>
          <c:smooth val="0"/>
        </c:ser>
        <c:axId val="16897221"/>
        <c:axId val="17857262"/>
      </c:scatterChart>
      <c:valAx>
        <c:axId val="16897221"/>
        <c:scaling>
          <c:orientation val="minMax"/>
          <c:max val="97"/>
          <c:min val="8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262"/>
        <c:crosses val="autoZero"/>
        <c:crossBetween val="midCat"/>
        <c:dispUnits/>
        <c:majorUnit val="1"/>
        <c:minorUnit val="0.5"/>
      </c:valAx>
      <c:valAx>
        <c:axId val="17857262"/>
        <c:scaling>
          <c:orientation val="minMax"/>
          <c:max val="2200"/>
          <c:min val="1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At val="83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2"/>
          <c:y val="0.88325"/>
          <c:w val="0.3782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1"/>
          <c:w val="0.947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data'!$B$5:$B$10</c:f>
              <c:numCache>
                <c:ptCount val="6"/>
                <c:pt idx="0">
                  <c:v>84</c:v>
                </c:pt>
                <c:pt idx="1">
                  <c:v>84</c:v>
                </c:pt>
                <c:pt idx="2">
                  <c:v>85.9</c:v>
                </c:pt>
                <c:pt idx="3">
                  <c:v>88.4</c:v>
                </c:pt>
                <c:pt idx="4">
                  <c:v>95.9</c:v>
                </c:pt>
                <c:pt idx="5">
                  <c:v>95.9</c:v>
                </c:pt>
              </c:numCache>
            </c:numRef>
          </c:xVal>
          <c:yVal>
            <c:numRef>
              <c:f>'Env data'!$C$5:$C$10</c:f>
              <c:numCache>
                <c:ptCount val="6"/>
                <c:pt idx="0">
                  <c:v>0</c:v>
                </c:pt>
                <c:pt idx="1">
                  <c:v>1650</c:v>
                </c:pt>
                <c:pt idx="2">
                  <c:v>1980</c:v>
                </c:pt>
                <c:pt idx="3">
                  <c:v>2150</c:v>
                </c:pt>
                <c:pt idx="4">
                  <c:v>2150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Utility Category</c:v>
          </c:tx>
          <c:spPr>
            <a:ln w="25400">
              <a:solidFill>
                <a:srgbClr val="9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'Env data'!$F$5:$F$9</c:f>
              <c:numCache>
                <c:ptCount val="5"/>
                <c:pt idx="0">
                  <c:v>84</c:v>
                </c:pt>
                <c:pt idx="1">
                  <c:v>84</c:v>
                </c:pt>
                <c:pt idx="2">
                  <c:v>85.75</c:v>
                </c:pt>
                <c:pt idx="3">
                  <c:v>86.5</c:v>
                </c:pt>
                <c:pt idx="4">
                  <c:v>86.5</c:v>
                </c:pt>
              </c:numCache>
            </c:numRef>
          </c:xVal>
          <c:yVal>
            <c:numRef>
              <c:f>'Env data'!$G$5:$G$9</c:f>
              <c:numCache>
                <c:ptCount val="5"/>
                <c:pt idx="0">
                  <c:v>0</c:v>
                </c:pt>
                <c:pt idx="1">
                  <c:v>1650</c:v>
                </c:pt>
                <c:pt idx="2">
                  <c:v>1950</c:v>
                </c:pt>
                <c:pt idx="3">
                  <c:v>1950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'C-FBTZ'!$A$12</c:f>
              <c:strCache>
                <c:ptCount val="1"/>
                <c:pt idx="0">
                  <c:v>Take-off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'C-FBTZ'!$D$12</c:f>
              <c:numCache/>
            </c:numRef>
          </c:xVal>
          <c:yVal>
            <c:numRef>
              <c:f>'C-FBTZ'!$C$12</c:f>
              <c:numCache/>
            </c:numRef>
          </c:yVal>
          <c:smooth val="0"/>
        </c:ser>
        <c:ser>
          <c:idx val="2"/>
          <c:order val="3"/>
          <c:tx>
            <c:strRef>
              <c:f>'C-FBTZ'!$A$10</c:f>
              <c:strCache>
                <c:ptCount val="1"/>
                <c:pt idx="0">
                  <c:v>Zero Fuel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'C-FBTZ'!$D$10</c:f>
              <c:numCache/>
            </c:numRef>
          </c:xVal>
          <c:yVal>
            <c:numRef>
              <c:f>'C-FBTZ'!$C$10</c:f>
              <c:numCache/>
            </c:numRef>
          </c:yVal>
          <c:smooth val="0"/>
        </c:ser>
        <c:ser>
          <c:idx val="4"/>
          <c:order val="4"/>
          <c:tx>
            <c:strRef>
              <c:f>'C-FBTZ'!$A$14</c:f>
              <c:strCache>
                <c:ptCount val="1"/>
                <c:pt idx="0">
                  <c:v>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'C-FBTZ'!$D$14</c:f>
              <c:numCache/>
            </c:numRef>
          </c:xVal>
          <c:yVal>
            <c:numRef>
              <c:f>'C-FBTZ'!$C$14</c:f>
              <c:numCache/>
            </c:numRef>
          </c:yVal>
          <c:smooth val="0"/>
        </c:ser>
        <c:axId val="26497631"/>
        <c:axId val="37152088"/>
      </c:scatterChart>
      <c:valAx>
        <c:axId val="26497631"/>
        <c:scaling>
          <c:orientation val="minMax"/>
          <c:max val="97"/>
          <c:min val="83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52088"/>
        <c:crosses val="autoZero"/>
        <c:crossBetween val="midCat"/>
        <c:dispUnits/>
        <c:majorUnit val="1"/>
        <c:minorUnit val="0.5"/>
      </c:valAx>
      <c:valAx>
        <c:axId val="37152088"/>
        <c:scaling>
          <c:orientation val="minMax"/>
          <c:max val="2200"/>
          <c:min val="1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83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891"/>
          <c:w val="0.3752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9525</xdr:rowOff>
    </xdr:from>
    <xdr:to>
      <xdr:col>8</xdr:col>
      <xdr:colOff>514350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9525" y="2895600"/>
        <a:ext cx="6534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552450</xdr:colOff>
      <xdr:row>33</xdr:row>
      <xdr:rowOff>9525</xdr:rowOff>
    </xdr:to>
    <xdr:graphicFrame>
      <xdr:nvGraphicFramePr>
        <xdr:cNvPr id="1" name="Chart 9"/>
        <xdr:cNvGraphicFramePr/>
      </xdr:nvGraphicFramePr>
      <xdr:xfrm>
        <a:off x="0" y="2886075"/>
        <a:ext cx="65817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50" zoomScaleNormal="150" zoomScalePageLayoutView="0" workbookViewId="0" topLeftCell="A1">
      <selection activeCell="E10" sqref="E10"/>
    </sheetView>
  </sheetViews>
  <sheetFormatPr defaultColWidth="9.140625" defaultRowHeight="12.75"/>
  <cols>
    <col min="1" max="1" width="20.57421875" style="2" customWidth="1"/>
    <col min="2" max="2" width="8.57421875" style="1" bestFit="1" customWidth="1"/>
    <col min="3" max="3" width="10.57421875" style="6" bestFit="1" customWidth="1"/>
    <col min="4" max="4" width="10.421875" style="27" bestFit="1" customWidth="1"/>
    <col min="5" max="5" width="12.8515625" style="6" bestFit="1" customWidth="1"/>
    <col min="6" max="16384" width="9.140625" style="2" customWidth="1"/>
  </cols>
  <sheetData>
    <row r="1" ht="15.75">
      <c r="A1" s="9" t="s">
        <v>9</v>
      </c>
    </row>
    <row r="2" spans="1:5" ht="15">
      <c r="A2" s="1"/>
      <c r="C2" s="3" t="s">
        <v>0</v>
      </c>
      <c r="D2" s="28" t="s">
        <v>1</v>
      </c>
      <c r="E2" s="3" t="s">
        <v>2</v>
      </c>
    </row>
    <row r="3" spans="1:5" ht="15">
      <c r="A3" s="1"/>
      <c r="C3" s="5" t="s">
        <v>3</v>
      </c>
      <c r="D3" s="29" t="s">
        <v>4</v>
      </c>
      <c r="E3" s="5" t="s">
        <v>5</v>
      </c>
    </row>
    <row r="4" spans="1:7" ht="15">
      <c r="A4" t="s">
        <v>6</v>
      </c>
      <c r="B4" s="25"/>
      <c r="C4" s="34">
        <v>0</v>
      </c>
      <c r="D4" s="35">
        <v>85.5</v>
      </c>
      <c r="E4" s="6">
        <f>D4*C4</f>
        <v>0</v>
      </c>
      <c r="F4"/>
      <c r="G4" s="1"/>
    </row>
    <row r="5" spans="1:7" ht="15">
      <c r="A5" t="s">
        <v>7</v>
      </c>
      <c r="B5" s="25"/>
      <c r="C5" s="34">
        <v>0</v>
      </c>
      <c r="D5" s="35">
        <v>85.5</v>
      </c>
      <c r="E5" s="6">
        <f>D5*C5</f>
        <v>0</v>
      </c>
      <c r="F5"/>
      <c r="G5" s="1"/>
    </row>
    <row r="6" spans="1:7" ht="15">
      <c r="A6" t="s">
        <v>20</v>
      </c>
      <c r="B6" s="25"/>
      <c r="C6" s="34">
        <v>0</v>
      </c>
      <c r="D6" s="35">
        <v>117</v>
      </c>
      <c r="E6" s="6">
        <f>D6*C6</f>
        <v>0</v>
      </c>
      <c r="F6"/>
      <c r="G6" s="1"/>
    </row>
    <row r="7" spans="1:7" ht="15">
      <c r="A7" t="s">
        <v>17</v>
      </c>
      <c r="B7" s="24"/>
      <c r="C7" s="34">
        <v>0</v>
      </c>
      <c r="D7" s="35">
        <v>117</v>
      </c>
      <c r="E7" s="6">
        <f>D7*C7</f>
        <v>0</v>
      </c>
      <c r="F7"/>
      <c r="G7" s="1"/>
    </row>
    <row r="8" spans="1:7" ht="15">
      <c r="A8" t="s">
        <v>18</v>
      </c>
      <c r="B8" s="24"/>
      <c r="C8" s="34">
        <v>0</v>
      </c>
      <c r="D8" s="35">
        <v>133.3</v>
      </c>
      <c r="E8" s="6">
        <f>D8*C8</f>
        <v>0</v>
      </c>
      <c r="F8"/>
      <c r="G8" s="1"/>
    </row>
    <row r="9" spans="1:7" ht="15">
      <c r="A9" t="s">
        <v>10</v>
      </c>
      <c r="C9" s="36">
        <v>1362</v>
      </c>
      <c r="D9" s="35">
        <f>E9/C9</f>
        <v>84.30054331864905</v>
      </c>
      <c r="E9" s="36">
        <v>114817.34</v>
      </c>
      <c r="F9"/>
      <c r="G9" s="1"/>
    </row>
    <row r="10" spans="1:7" ht="15">
      <c r="A10" t="s">
        <v>8</v>
      </c>
      <c r="C10" s="6">
        <f>SUM(C4:C9)</f>
        <v>1362</v>
      </c>
      <c r="D10" s="27">
        <f>E10/C10</f>
        <v>84.30054331864905</v>
      </c>
      <c r="E10" s="6">
        <f>SUM(E4:E9)</f>
        <v>114817.34</v>
      </c>
      <c r="F10"/>
      <c r="G10" s="1"/>
    </row>
    <row r="11" spans="1:7" ht="17.25">
      <c r="A11" t="s">
        <v>11</v>
      </c>
      <c r="B11" s="34">
        <v>0</v>
      </c>
      <c r="C11" s="8">
        <f>(B11)*6</f>
        <v>0</v>
      </c>
      <c r="D11" s="35">
        <v>95</v>
      </c>
      <c r="E11" s="8">
        <f>D11*C11</f>
        <v>0</v>
      </c>
      <c r="F11"/>
      <c r="G11" s="1"/>
    </row>
    <row r="12" spans="1:5" ht="15.75">
      <c r="A12" s="9" t="s">
        <v>15</v>
      </c>
      <c r="B12" s="11"/>
      <c r="C12" s="10">
        <f>SUM(C10:C11)</f>
        <v>1362</v>
      </c>
      <c r="D12" s="30">
        <f>E12/C12</f>
        <v>84.30054331864905</v>
      </c>
      <c r="E12" s="7">
        <f>SUM(E10:E11)</f>
        <v>114817.34</v>
      </c>
    </row>
    <row r="13" spans="1:5" ht="15">
      <c r="A13" s="2" t="s">
        <v>21</v>
      </c>
      <c r="B13" s="34">
        <v>0</v>
      </c>
      <c r="C13" s="6">
        <f>B13*6</f>
        <v>0</v>
      </c>
      <c r="D13" s="35">
        <v>95</v>
      </c>
      <c r="E13" s="6">
        <f>D13*C13</f>
        <v>0</v>
      </c>
    </row>
    <row r="14" spans="1:5" ht="15.75">
      <c r="A14" s="2" t="s">
        <v>16</v>
      </c>
      <c r="C14" s="32">
        <f>C12-C13</f>
        <v>1362</v>
      </c>
      <c r="D14" s="33">
        <f>E14/C14</f>
        <v>84.30054331864905</v>
      </c>
      <c r="E14" s="6">
        <f>E12-E13</f>
        <v>114817.34</v>
      </c>
    </row>
    <row r="16" ht="15.75">
      <c r="A16" s="19"/>
    </row>
    <row r="17" spans="1:4" ht="15">
      <c r="A17" s="13"/>
      <c r="B17" s="13"/>
      <c r="D17" s="31"/>
    </row>
    <row r="18" spans="2:5" ht="17.25">
      <c r="B18" s="15"/>
      <c r="C18" s="8"/>
      <c r="D18" s="29"/>
      <c r="E18" s="8"/>
    </row>
    <row r="19" spans="1:5" ht="15">
      <c r="A19" s="12"/>
      <c r="B19" s="4"/>
      <c r="C19" s="14"/>
      <c r="D19" s="28"/>
      <c r="E19" s="14"/>
    </row>
    <row r="20" spans="1:5" ht="15">
      <c r="A20" s="12"/>
      <c r="B20" s="4"/>
      <c r="C20" s="14"/>
      <c r="D20" s="28"/>
      <c r="E20" s="14"/>
    </row>
    <row r="21" spans="1:5" ht="15">
      <c r="A21" s="12"/>
      <c r="B21" s="4"/>
      <c r="C21" s="14"/>
      <c r="D21" s="28"/>
      <c r="E21" s="14"/>
    </row>
    <row r="24" ht="15.75">
      <c r="A24" s="16"/>
    </row>
    <row r="25" spans="2:3" ht="15">
      <c r="B25" s="17"/>
      <c r="C25" s="18"/>
    </row>
    <row r="31" ht="15.75">
      <c r="A31" s="16"/>
    </row>
    <row r="32" spans="2:3" ht="15">
      <c r="B32" s="17"/>
      <c r="C32" s="18"/>
    </row>
    <row r="33" spans="2:3" ht="15">
      <c r="B33" s="20"/>
      <c r="C33" s="21"/>
    </row>
    <row r="34" spans="2:3" ht="17.25">
      <c r="B34" s="22"/>
      <c r="C34" s="23"/>
    </row>
    <row r="35" spans="2:3" ht="15">
      <c r="B35" s="20"/>
      <c r="C35" s="20"/>
    </row>
    <row r="37" spans="1:6" ht="15.75">
      <c r="A37" s="9"/>
      <c r="C37" s="3"/>
      <c r="E37" s="26"/>
      <c r="F37" s="6"/>
    </row>
    <row r="38" spans="1:6" ht="15.75">
      <c r="A38" s="9"/>
      <c r="C38" s="3"/>
      <c r="E38" s="26"/>
      <c r="F38" s="6"/>
    </row>
    <row r="39" ht="15.75">
      <c r="A39" s="9"/>
    </row>
  </sheetData>
  <sheetProtection/>
  <printOptions gridLines="1"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150" zoomScaleNormal="150" zoomScalePageLayoutView="0" workbookViewId="0" topLeftCell="A1">
      <selection activeCell="I8" sqref="I8"/>
    </sheetView>
  </sheetViews>
  <sheetFormatPr defaultColWidth="9.140625" defaultRowHeight="12.75"/>
  <cols>
    <col min="1" max="1" width="20.57421875" style="2" customWidth="1"/>
    <col min="2" max="2" width="8.57421875" style="1" customWidth="1"/>
    <col min="3" max="3" width="10.57421875" style="6" customWidth="1"/>
    <col min="4" max="4" width="10.421875" style="27" bestFit="1" customWidth="1"/>
    <col min="5" max="5" width="12.8515625" style="6" customWidth="1"/>
    <col min="6" max="16384" width="9.140625" style="2" customWidth="1"/>
  </cols>
  <sheetData>
    <row r="1" ht="15.75">
      <c r="A1" s="9" t="s">
        <v>9</v>
      </c>
    </row>
    <row r="2" spans="1:5" ht="15">
      <c r="A2" s="1"/>
      <c r="C2" s="3" t="s">
        <v>0</v>
      </c>
      <c r="D2" s="28" t="s">
        <v>1</v>
      </c>
      <c r="E2" s="3" t="s">
        <v>2</v>
      </c>
    </row>
    <row r="3" spans="1:5" ht="15">
      <c r="A3" s="1"/>
      <c r="C3" s="5" t="s">
        <v>3</v>
      </c>
      <c r="D3" s="29" t="s">
        <v>4</v>
      </c>
      <c r="E3" s="5" t="s">
        <v>5</v>
      </c>
    </row>
    <row r="4" spans="1:7" ht="15">
      <c r="A4" t="s">
        <v>6</v>
      </c>
      <c r="B4" s="25"/>
      <c r="C4" s="34">
        <v>0</v>
      </c>
      <c r="D4" s="35">
        <v>85.5</v>
      </c>
      <c r="E4" s="6">
        <f>D4*C4</f>
        <v>0</v>
      </c>
      <c r="F4"/>
      <c r="G4" s="1"/>
    </row>
    <row r="5" spans="1:7" ht="15">
      <c r="A5" t="s">
        <v>19</v>
      </c>
      <c r="B5" s="25"/>
      <c r="C5" s="34">
        <v>0</v>
      </c>
      <c r="D5" s="35">
        <v>85.5</v>
      </c>
      <c r="E5" s="6">
        <f>D5*C5</f>
        <v>0</v>
      </c>
      <c r="F5"/>
      <c r="G5" s="1"/>
    </row>
    <row r="6" spans="1:7" ht="15">
      <c r="A6" t="s">
        <v>20</v>
      </c>
      <c r="B6" s="25"/>
      <c r="C6" s="34">
        <v>0</v>
      </c>
      <c r="D6" s="35">
        <v>117</v>
      </c>
      <c r="E6" s="6">
        <f>D6*C6</f>
        <v>0</v>
      </c>
      <c r="F6"/>
      <c r="G6" s="1"/>
    </row>
    <row r="7" spans="1:7" ht="15">
      <c r="A7" t="s">
        <v>17</v>
      </c>
      <c r="B7" s="24"/>
      <c r="C7" s="34">
        <v>0</v>
      </c>
      <c r="D7" s="35">
        <v>117</v>
      </c>
      <c r="E7" s="6">
        <f>D7*C7</f>
        <v>0</v>
      </c>
      <c r="F7"/>
      <c r="G7" s="1"/>
    </row>
    <row r="8" spans="1:7" ht="15">
      <c r="A8" t="s">
        <v>18</v>
      </c>
      <c r="B8" s="24"/>
      <c r="C8" s="34">
        <v>0</v>
      </c>
      <c r="D8" s="35">
        <v>133.3</v>
      </c>
      <c r="E8" s="6">
        <f>D8*C8</f>
        <v>0</v>
      </c>
      <c r="F8"/>
      <c r="G8" s="1"/>
    </row>
    <row r="9" spans="1:7" ht="15">
      <c r="A9" t="s">
        <v>10</v>
      </c>
      <c r="C9" s="36">
        <v>1362</v>
      </c>
      <c r="D9" s="35">
        <f>E9/C9</f>
        <v>84.30054331864905</v>
      </c>
      <c r="E9" s="36">
        <v>114817.34</v>
      </c>
      <c r="F9"/>
      <c r="G9" s="1"/>
    </row>
    <row r="10" spans="1:7" ht="15">
      <c r="A10" t="s">
        <v>8</v>
      </c>
      <c r="C10" s="6">
        <f>SUM(C4:C9)</f>
        <v>1362</v>
      </c>
      <c r="D10" s="27">
        <f>E10/C10</f>
        <v>84.30054331864905</v>
      </c>
      <c r="E10" s="6">
        <f>SUM(E4:E9)</f>
        <v>114817.34</v>
      </c>
      <c r="F10"/>
      <c r="G10" s="1"/>
    </row>
    <row r="11" spans="1:7" ht="17.25">
      <c r="A11" t="s">
        <v>11</v>
      </c>
      <c r="B11" s="34">
        <v>0</v>
      </c>
      <c r="C11" s="8">
        <f>(B11)*6</f>
        <v>0</v>
      </c>
      <c r="D11" s="35">
        <v>95</v>
      </c>
      <c r="E11" s="8">
        <f>D11*C11</f>
        <v>0</v>
      </c>
      <c r="F11"/>
      <c r="G11" s="1"/>
    </row>
    <row r="12" spans="1:5" ht="15.75">
      <c r="A12" s="9" t="s">
        <v>14</v>
      </c>
      <c r="B12" s="11"/>
      <c r="C12" s="10">
        <f>SUM(C10:C11)</f>
        <v>1362</v>
      </c>
      <c r="D12" s="30">
        <f>E12/C12</f>
        <v>84.30054331864905</v>
      </c>
      <c r="E12" s="7">
        <f>SUM(E10:E11)</f>
        <v>114817.34</v>
      </c>
    </row>
    <row r="13" spans="1:5" ht="15">
      <c r="A13" s="2" t="s">
        <v>21</v>
      </c>
      <c r="B13" s="34">
        <v>0</v>
      </c>
      <c r="C13" s="6">
        <f>B13*6</f>
        <v>0</v>
      </c>
      <c r="D13" s="35">
        <v>95</v>
      </c>
      <c r="E13" s="6">
        <f>D13*C13</f>
        <v>0</v>
      </c>
    </row>
    <row r="14" spans="1:5" ht="15.75">
      <c r="A14" s="2" t="s">
        <v>16</v>
      </c>
      <c r="C14" s="32">
        <f>C12-C13</f>
        <v>1362</v>
      </c>
      <c r="D14" s="33">
        <f>E14/C14</f>
        <v>84.30054331864905</v>
      </c>
      <c r="E14" s="6">
        <f>E12-E13</f>
        <v>114817.34</v>
      </c>
    </row>
    <row r="16" ht="15.75">
      <c r="A16" s="19"/>
    </row>
    <row r="17" spans="1:4" ht="15">
      <c r="A17" s="13"/>
      <c r="B17" s="13"/>
      <c r="D17" s="31"/>
    </row>
    <row r="18" spans="2:5" ht="17.25">
      <c r="B18" s="15"/>
      <c r="C18" s="8"/>
      <c r="D18" s="29"/>
      <c r="E18" s="8"/>
    </row>
    <row r="19" spans="1:5" ht="15">
      <c r="A19" s="12"/>
      <c r="B19" s="4"/>
      <c r="C19" s="14"/>
      <c r="D19" s="28"/>
      <c r="E19" s="14"/>
    </row>
    <row r="20" spans="1:5" ht="15">
      <c r="A20" s="12"/>
      <c r="B20" s="4"/>
      <c r="C20" s="14"/>
      <c r="D20" s="28"/>
      <c r="E20" s="14"/>
    </row>
    <row r="21" spans="1:5" ht="15">
      <c r="A21" s="12"/>
      <c r="B21" s="4"/>
      <c r="C21" s="14"/>
      <c r="D21" s="28"/>
      <c r="E21" s="14"/>
    </row>
    <row r="24" ht="15.75">
      <c r="A24" s="16"/>
    </row>
    <row r="25" spans="2:3" ht="15">
      <c r="B25" s="17"/>
      <c r="C25" s="18"/>
    </row>
    <row r="31" ht="15.75">
      <c r="A31" s="16"/>
    </row>
    <row r="32" spans="2:3" ht="15">
      <c r="B32" s="17"/>
      <c r="C32" s="18"/>
    </row>
    <row r="33" spans="2:3" ht="15">
      <c r="B33" s="20"/>
      <c r="C33" s="21"/>
    </row>
    <row r="34" spans="2:3" ht="17.25">
      <c r="B34" s="22"/>
      <c r="C34" s="23"/>
    </row>
    <row r="35" spans="2:3" ht="15">
      <c r="B35" s="20"/>
      <c r="C35" s="20"/>
    </row>
    <row r="37" spans="1:6" ht="15.75">
      <c r="A37" s="9"/>
      <c r="C37" s="3"/>
      <c r="E37" s="26"/>
      <c r="F37" s="6"/>
    </row>
    <row r="38" spans="1:6" ht="15.75">
      <c r="A38" s="9"/>
      <c r="C38" s="3"/>
      <c r="E38" s="26"/>
      <c r="F38" s="6"/>
    </row>
    <row r="39" ht="15.75">
      <c r="A39" s="9"/>
    </row>
  </sheetData>
  <sheetProtection/>
  <printOptions/>
  <pageMargins left="0.75" right="0.75" top="1" bottom="1" header="0.5" footer="0.5"/>
  <pageSetup horizontalDpi="600" verticalDpi="600" orientation="portrait" scale="7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0"/>
  <sheetViews>
    <sheetView zoomScalePageLayoutView="0" workbookViewId="0" topLeftCell="A1">
      <selection activeCell="H22" sqref="H22"/>
    </sheetView>
  </sheetViews>
  <sheetFormatPr defaultColWidth="8.421875" defaultRowHeight="12.75"/>
  <sheetData>
    <row r="4" spans="3:7" ht="12.75">
      <c r="C4" t="s">
        <v>12</v>
      </c>
      <c r="G4" t="s">
        <v>13</v>
      </c>
    </row>
    <row r="5" spans="2:7" ht="12.75">
      <c r="B5">
        <v>84</v>
      </c>
      <c r="C5">
        <v>0</v>
      </c>
      <c r="F5">
        <v>84</v>
      </c>
      <c r="G5">
        <v>0</v>
      </c>
    </row>
    <row r="6" spans="2:7" ht="12.75">
      <c r="B6">
        <v>84</v>
      </c>
      <c r="C6">
        <v>1650</v>
      </c>
      <c r="F6">
        <v>84</v>
      </c>
      <c r="G6">
        <v>1650</v>
      </c>
    </row>
    <row r="7" spans="2:7" ht="12.75">
      <c r="B7">
        <v>85.9</v>
      </c>
      <c r="C7">
        <v>1980</v>
      </c>
      <c r="F7">
        <v>85.75</v>
      </c>
      <c r="G7">
        <v>1950</v>
      </c>
    </row>
    <row r="8" spans="2:7" ht="12.75">
      <c r="B8">
        <v>88.4</v>
      </c>
      <c r="C8">
        <v>2150</v>
      </c>
      <c r="F8">
        <v>86.5</v>
      </c>
      <c r="G8">
        <v>1950</v>
      </c>
    </row>
    <row r="9" spans="2:7" ht="12.75">
      <c r="B9">
        <v>95.9</v>
      </c>
      <c r="C9">
        <v>2150</v>
      </c>
      <c r="F9">
        <v>86.5</v>
      </c>
      <c r="G9">
        <v>0</v>
      </c>
    </row>
    <row r="10" spans="2:3" ht="12.75">
      <c r="B10">
        <v>95.9</v>
      </c>
      <c r="C10">
        <v>0</v>
      </c>
    </row>
  </sheetData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 Family</dc:creator>
  <cp:keywords/>
  <dc:description/>
  <cp:lastModifiedBy>Thain Family</cp:lastModifiedBy>
  <cp:lastPrinted>2011-05-07T23:14:00Z</cp:lastPrinted>
  <dcterms:created xsi:type="dcterms:W3CDTF">2011-03-07T21:05:50Z</dcterms:created>
  <dcterms:modified xsi:type="dcterms:W3CDTF">2014-08-12T13:50:31Z</dcterms:modified>
  <cp:category/>
  <cp:version/>
  <cp:contentType/>
  <cp:contentStatus/>
</cp:coreProperties>
</file>